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0" yWindow="0" windowWidth="11700" windowHeight="6915" activeTab="0"/>
  </bookViews>
  <sheets>
    <sheet name="LAGER_1A" sheetId="1" r:id="rId1"/>
    <sheet name="Grafik" sheetId="2" r:id="rId2"/>
    <sheet name="Tragzahlen" sheetId="3" r:id="rId3"/>
  </sheets>
  <definedNames>
    <definedName name="C">'LAGER_1A'!$C$20:$C$20</definedName>
    <definedName name="C0">'LAGER_1A'!$C$21:$C$21</definedName>
    <definedName name="E">'LAGER_1A'!$C$58:$C$58</definedName>
    <definedName name="ë">'LAGER_1A'!$C$17:$C$17</definedName>
    <definedName name="FA">'LAGER_1A'!$C$15:$C$15</definedName>
    <definedName name="FA_C0">'LAGER_1A'!$C$57:$C$57</definedName>
    <definedName name="FN">'LAGER_1A'!$C$55:$C$55</definedName>
    <definedName name="FR">'LAGER_1A'!$C$14:$C$14</definedName>
    <definedName name="FT">'LAGER_1A'!$C$56:$C$56</definedName>
    <definedName name="N">'LAGER_1A'!$C$16:$C$16</definedName>
    <definedName name="P">'LAGER_1A'!$C$62:$C$62</definedName>
    <definedName name="X">'LAGER_1A'!$C$61:$C$61</definedName>
    <definedName name="Y">'LAGER_1A'!$C$60:$C$60</definedName>
  </definedNames>
  <calcPr fullCalcOnLoad="1"/>
</workbook>
</file>

<file path=xl/sharedStrings.xml><?xml version="1.0" encoding="utf-8"?>
<sst xmlns="http://schemas.openxmlformats.org/spreadsheetml/2006/main" count="89" uniqueCount="54">
  <si>
    <t>Auftrags Nummer: ..................................................</t>
  </si>
  <si>
    <t>Datum  :</t>
  </si>
  <si>
    <t>Bearbeiter: ..............................................................</t>
  </si>
  <si>
    <t>Arb. Bl. :</t>
  </si>
  <si>
    <t>Lager_1C</t>
  </si>
  <si>
    <t>Rillenkugellager</t>
  </si>
  <si>
    <t xml:space="preserve"> Bemerkungen:</t>
  </si>
  <si>
    <t>Ermittlung der Lebensdauer</t>
  </si>
  <si>
    <t>Temperaturbereich: 0....300°C</t>
  </si>
  <si>
    <t>(überschlägige Berechnung)</t>
  </si>
  <si>
    <t>Grenzdrehzahl beachten n. Gl.(14.14)</t>
  </si>
  <si>
    <t>Alle Hinweise beziehen sich auf</t>
  </si>
  <si>
    <t>ROLOFF/MATEK Maschinenelemente</t>
  </si>
  <si>
    <t>13. Auflage</t>
  </si>
  <si>
    <t xml:space="preserve"> </t>
  </si>
  <si>
    <t>*** EINGABE ***</t>
  </si>
  <si>
    <t>Lagerreihe</t>
  </si>
  <si>
    <r>
      <t>Radialkraft                 (kN)                            F</t>
    </r>
    <r>
      <rPr>
        <vertAlign val="subscript"/>
        <sz val="12"/>
        <color indexed="8"/>
        <rFont val="Arial"/>
        <family val="2"/>
      </rPr>
      <t>r</t>
    </r>
  </si>
  <si>
    <r>
      <t>Axialkraft                   (kN)                            F</t>
    </r>
    <r>
      <rPr>
        <vertAlign val="subscript"/>
        <sz val="12"/>
        <color indexed="8"/>
        <rFont val="Arial"/>
        <family val="2"/>
      </rPr>
      <t>a</t>
    </r>
  </si>
  <si>
    <r>
      <t>Drehzahl                    (min</t>
    </r>
    <r>
      <rPr>
        <vertAlign val="superscript"/>
        <sz val="10"/>
        <color indexed="8"/>
        <rFont val="Arial"/>
        <family val="2"/>
      </rPr>
      <t xml:space="preserve">-1 </t>
    </r>
    <r>
      <rPr>
        <sz val="10"/>
        <color indexed="8"/>
        <rFont val="Arial"/>
        <family val="2"/>
      </rPr>
      <t>)                         n</t>
    </r>
  </si>
  <si>
    <r>
      <t xml:space="preserve">Temperatur                 (°C)             </t>
    </r>
    <r>
      <rPr>
        <sz val="12"/>
        <color indexed="8"/>
        <rFont val="Symbol"/>
        <family val="1"/>
      </rPr>
      <t xml:space="preserve">               </t>
    </r>
    <r>
      <rPr>
        <sz val="12"/>
        <color indexed="8"/>
        <rFont val="Symbol"/>
        <family val="0"/>
      </rPr>
      <t>q</t>
    </r>
  </si>
  <si>
    <t>Wellendurchmesser    (mm)                           d</t>
  </si>
  <si>
    <t>Lagerdaten</t>
  </si>
  <si>
    <t>dyn. Tragzahl nach  TB 14-2  (kN)                  C</t>
  </si>
  <si>
    <r>
      <t>stat. Tragzahl nach  TB 14-2  (kN)                 C</t>
    </r>
    <r>
      <rPr>
        <vertAlign val="subscript"/>
        <sz val="12"/>
        <color indexed="8"/>
        <rFont val="Arial"/>
        <family val="2"/>
      </rPr>
      <t>o</t>
    </r>
  </si>
  <si>
    <t>Ausgabe</t>
  </si>
  <si>
    <r>
      <t>zu erwart. Lebensdauer L</t>
    </r>
    <r>
      <rPr>
        <b/>
        <vertAlign val="subscript"/>
        <sz val="12"/>
        <color indexed="8"/>
        <rFont val="Arial"/>
        <family val="2"/>
      </rPr>
      <t>10h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0"/>
      </rPr>
      <t>(h)</t>
    </r>
  </si>
  <si>
    <t>Hilfsgrößen</t>
  </si>
  <si>
    <r>
      <t>............  f</t>
    </r>
    <r>
      <rPr>
        <vertAlign val="subscript"/>
        <sz val="12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  (TB 14-4)</t>
    </r>
  </si>
  <si>
    <r>
      <t>............  f</t>
    </r>
    <r>
      <rPr>
        <vertAlign val="subscript"/>
        <sz val="12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  (TB 14-5)</t>
    </r>
  </si>
  <si>
    <r>
      <t>............  F</t>
    </r>
    <r>
      <rPr>
        <vertAlign val="subscript"/>
        <sz val="12"/>
        <color indexed="8"/>
        <rFont val="Arial"/>
        <family val="2"/>
      </rPr>
      <t>a</t>
    </r>
    <r>
      <rPr>
        <sz val="10"/>
        <color indexed="8"/>
        <rFont val="Arial"/>
        <family val="2"/>
      </rPr>
      <t>/C</t>
    </r>
    <r>
      <rPr>
        <vertAlign val="subscript"/>
        <sz val="11"/>
        <color indexed="8"/>
        <rFont val="Arial"/>
        <family val="2"/>
      </rPr>
      <t>o</t>
    </r>
  </si>
  <si>
    <t>............  e    (TB 14-3a)</t>
  </si>
  <si>
    <r>
      <t>............  F</t>
    </r>
    <r>
      <rPr>
        <vertAlign val="subscript"/>
        <sz val="11"/>
        <color indexed="8"/>
        <rFont val="Arial"/>
        <family val="2"/>
      </rPr>
      <t>a</t>
    </r>
    <r>
      <rPr>
        <sz val="10"/>
        <color indexed="8"/>
        <rFont val="Arial"/>
        <family val="2"/>
      </rPr>
      <t>/F</t>
    </r>
    <r>
      <rPr>
        <vertAlign val="subscript"/>
        <sz val="11"/>
        <color indexed="8"/>
        <rFont val="Arial"/>
        <family val="2"/>
      </rPr>
      <t>r</t>
    </r>
  </si>
  <si>
    <t>............  Y   (TB 14-3a)</t>
  </si>
  <si>
    <t>............  X    (TB 14-3a)</t>
  </si>
  <si>
    <t>............  P nach Gl.(14.4)</t>
  </si>
  <si>
    <r>
      <t>L</t>
    </r>
    <r>
      <rPr>
        <vertAlign val="subscript"/>
        <sz val="11"/>
        <color indexed="8"/>
        <rFont val="Arial"/>
        <family val="2"/>
      </rPr>
      <t>10h</t>
    </r>
    <r>
      <rPr>
        <sz val="10"/>
        <color indexed="8"/>
        <rFont val="Arial"/>
        <family val="2"/>
      </rPr>
      <t xml:space="preserve"> gerundet auf -0</t>
    </r>
  </si>
  <si>
    <r>
      <t>L</t>
    </r>
    <r>
      <rPr>
        <vertAlign val="subscript"/>
        <sz val="11"/>
        <color indexed="8"/>
        <rFont val="Arial"/>
        <family val="2"/>
      </rPr>
      <t>10h</t>
    </r>
    <r>
      <rPr>
        <sz val="10"/>
        <color indexed="8"/>
        <rFont val="Arial"/>
        <family val="2"/>
      </rPr>
      <t xml:space="preserve"> gerundet auf -1</t>
    </r>
  </si>
  <si>
    <r>
      <t>L</t>
    </r>
    <r>
      <rPr>
        <vertAlign val="subscript"/>
        <sz val="11"/>
        <color indexed="8"/>
        <rFont val="Arial"/>
        <family val="2"/>
      </rPr>
      <t>10h</t>
    </r>
    <r>
      <rPr>
        <sz val="10"/>
        <color indexed="8"/>
        <rFont val="Arial"/>
        <family val="2"/>
      </rPr>
      <t xml:space="preserve"> gerundet auf -2</t>
    </r>
  </si>
  <si>
    <r>
      <t>L</t>
    </r>
    <r>
      <rPr>
        <vertAlign val="subscript"/>
        <sz val="11"/>
        <color indexed="8"/>
        <rFont val="Arial"/>
        <family val="2"/>
      </rPr>
      <t>10h</t>
    </r>
    <r>
      <rPr>
        <sz val="10"/>
        <color indexed="8"/>
        <rFont val="Arial"/>
        <family val="2"/>
      </rPr>
      <t xml:space="preserve"> gerundet auf -3</t>
    </r>
  </si>
  <si>
    <r>
      <t>Lebensdauer L</t>
    </r>
    <r>
      <rPr>
        <vertAlign val="subscript"/>
        <sz val="11"/>
        <color indexed="8"/>
        <rFont val="Arial"/>
        <family val="2"/>
      </rPr>
      <t>10h</t>
    </r>
    <r>
      <rPr>
        <sz val="10"/>
        <color indexed="8"/>
        <rFont val="Arial"/>
        <family val="2"/>
      </rPr>
      <t xml:space="preserve"> in Betriebsstunden       ----&gt;</t>
    </r>
  </si>
  <si>
    <t>Í</t>
  </si>
  <si>
    <t>Í»</t>
  </si>
  <si>
    <t xml:space="preserve"> º</t>
  </si>
  <si>
    <t>Í¼</t>
  </si>
  <si>
    <t>Bohrungs-</t>
  </si>
  <si>
    <t>durchmesser</t>
  </si>
  <si>
    <t>C</t>
  </si>
  <si>
    <r>
      <t>C</t>
    </r>
    <r>
      <rPr>
        <b/>
        <vertAlign val="subscript"/>
        <sz val="11"/>
        <color indexed="8"/>
        <rFont val="Arial"/>
        <family val="2"/>
      </rPr>
      <t>0</t>
    </r>
  </si>
  <si>
    <t>mm</t>
  </si>
  <si>
    <t>kN</t>
  </si>
  <si>
    <t>-</t>
  </si>
  <si>
    <t>Christian</t>
  </si>
  <si>
    <t>Mendera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</si>
</sst>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m/d"/>
    <numFmt numFmtId="176" formatCode="0.000"/>
    <numFmt numFmtId="177" formatCode="0.0000"/>
    <numFmt numFmtId="178" formatCode="0.0"/>
  </numFmts>
  <fonts count="16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vertAlign val="subscript"/>
      <sz val="12"/>
      <color indexed="8"/>
      <name val="Arial"/>
      <family val="2"/>
    </font>
    <font>
      <sz val="12"/>
      <color indexed="8"/>
      <name val="Symbol"/>
      <family val="1"/>
    </font>
    <font>
      <b/>
      <vertAlign val="subscript"/>
      <sz val="12"/>
      <color indexed="8"/>
      <name val="Arial"/>
      <family val="2"/>
    </font>
    <font>
      <b/>
      <sz val="10"/>
      <color indexed="12"/>
      <name val="Arial"/>
      <family val="0"/>
    </font>
    <font>
      <vertAlign val="subscript"/>
      <sz val="11"/>
      <color indexed="8"/>
      <name val="Arial"/>
      <family val="2"/>
    </font>
    <font>
      <b/>
      <sz val="8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vertAlign val="subscript"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6" fontId="4" fillId="2" borderId="0" xfId="0" applyNumberFormat="1" applyFont="1" applyFill="1" applyAlignment="1">
      <alignment/>
    </xf>
    <xf numFmtId="176" fontId="4" fillId="2" borderId="5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176" fontId="4" fillId="2" borderId="7" xfId="0" applyNumberFormat="1" applyFont="1" applyFill="1" applyBorder="1" applyAlignment="1">
      <alignment/>
    </xf>
    <xf numFmtId="176" fontId="4" fillId="2" borderId="8" xfId="0" applyNumberFormat="1" applyFont="1" applyFill="1" applyBorder="1" applyAlignment="1">
      <alignment/>
    </xf>
    <xf numFmtId="176" fontId="4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4" fillId="2" borderId="10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Continuous"/>
    </xf>
    <xf numFmtId="0" fontId="6" fillId="3" borderId="27" xfId="0" applyFont="1" applyFill="1" applyBorder="1" applyAlignment="1">
      <alignment horizontal="centerContinuous"/>
    </xf>
    <xf numFmtId="0" fontId="6" fillId="3" borderId="28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Continuous"/>
    </xf>
    <xf numFmtId="0" fontId="6" fillId="3" borderId="29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centerContinuous"/>
    </xf>
    <xf numFmtId="0" fontId="6" fillId="3" borderId="30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Continuous"/>
      <protection locked="0"/>
    </xf>
    <xf numFmtId="0" fontId="4" fillId="2" borderId="31" xfId="0" applyFont="1" applyFill="1" applyBorder="1" applyAlignment="1">
      <alignment horizontal="centerContinuous"/>
    </xf>
    <xf numFmtId="0" fontId="4" fillId="2" borderId="22" xfId="0" applyFont="1" applyFill="1" applyBorder="1" applyAlignment="1" applyProtection="1">
      <alignment horizontal="centerContinuous"/>
      <protection locked="0"/>
    </xf>
    <xf numFmtId="0" fontId="4" fillId="2" borderId="32" xfId="0" applyFont="1" applyFill="1" applyBorder="1" applyAlignment="1">
      <alignment horizontal="centerContinuous"/>
    </xf>
    <xf numFmtId="0" fontId="5" fillId="4" borderId="27" xfId="0" applyFont="1" applyFill="1" applyBorder="1" applyAlignment="1">
      <alignment horizontal="right"/>
    </xf>
    <xf numFmtId="169" fontId="5" fillId="4" borderId="28" xfId="0" applyNumberFormat="1" applyFont="1" applyFill="1" applyBorder="1" applyAlignment="1">
      <alignment horizontal="left"/>
    </xf>
    <xf numFmtId="0" fontId="5" fillId="4" borderId="21" xfId="0" applyFont="1" applyFill="1" applyBorder="1" applyAlignment="1">
      <alignment horizontal="right"/>
    </xf>
    <xf numFmtId="0" fontId="5" fillId="4" borderId="3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6" fillId="5" borderId="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Continuous"/>
    </xf>
    <xf numFmtId="0" fontId="4" fillId="5" borderId="28" xfId="0" applyFont="1" applyFill="1" applyBorder="1" applyAlignment="1">
      <alignment horizontal="centerContinuous"/>
    </xf>
    <xf numFmtId="0" fontId="6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34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4" fillId="5" borderId="10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4" fillId="5" borderId="34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>
      <alignment horizontal="center"/>
    </xf>
    <xf numFmtId="0" fontId="4" fillId="5" borderId="22" xfId="0" applyFont="1" applyFill="1" applyBorder="1" applyAlignment="1" applyProtection="1">
      <alignment/>
      <protection locked="0"/>
    </xf>
    <xf numFmtId="0" fontId="4" fillId="5" borderId="21" xfId="0" applyFont="1" applyFill="1" applyBorder="1" applyAlignment="1" applyProtection="1">
      <alignment/>
      <protection locked="0"/>
    </xf>
    <xf numFmtId="0" fontId="4" fillId="5" borderId="33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6" fillId="3" borderId="35" xfId="0" applyFont="1" applyFill="1" applyBorder="1" applyAlignment="1">
      <alignment horizontal="centerContinuous"/>
    </xf>
    <xf numFmtId="0" fontId="6" fillId="6" borderId="35" xfId="0" applyFont="1" applyFill="1" applyBorder="1" applyAlignment="1">
      <alignment horizontal="centerContinuous"/>
    </xf>
    <xf numFmtId="0" fontId="6" fillId="6" borderId="3" xfId="0" applyFont="1" applyFill="1" applyBorder="1" applyAlignment="1">
      <alignment horizontal="center"/>
    </xf>
    <xf numFmtId="0" fontId="11" fillId="2" borderId="3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/>
    </xf>
    <xf numFmtId="0" fontId="4" fillId="2" borderId="36" xfId="0" applyFont="1" applyFill="1" applyBorder="1" applyAlignment="1" applyProtection="1">
      <alignment horizontal="center"/>
      <protection/>
    </xf>
    <xf numFmtId="0" fontId="4" fillId="2" borderId="28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0" fontId="4" fillId="2" borderId="33" xfId="0" applyFont="1" applyFill="1" applyBorder="1" applyAlignment="1" applyProtection="1">
      <alignment horizontal="center"/>
      <protection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6" fillId="6" borderId="2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Continuous"/>
    </xf>
    <xf numFmtId="0" fontId="5" fillId="3" borderId="30" xfId="0" applyFont="1" applyFill="1" applyBorder="1" applyAlignment="1">
      <alignment horizontal="centerContinuous"/>
    </xf>
    <xf numFmtId="0" fontId="6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Continuous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5" fillId="5" borderId="35" xfId="0" applyFont="1" applyFill="1" applyBorder="1" applyAlignment="1">
      <alignment horizontal="center"/>
    </xf>
    <xf numFmtId="0" fontId="13" fillId="5" borderId="26" xfId="0" applyFont="1" applyFill="1" applyBorder="1" applyAlignment="1">
      <alignment/>
    </xf>
  </cellXfs>
  <cellStyles count="11">
    <cellStyle name="Normal" xfId="0"/>
    <cellStyle name="Datum" xfId="15"/>
    <cellStyle name="Comma" xfId="16"/>
    <cellStyle name="Fest" xfId="17"/>
    <cellStyle name="Gesamt" xfId="18"/>
    <cellStyle name="Komma0" xfId="19"/>
    <cellStyle name="Percent" xfId="20"/>
    <cellStyle name="Currency" xfId="21"/>
    <cellStyle name="Währung0" xfId="22"/>
    <cellStyle name="Zeile 1" xfId="23"/>
    <cellStyle name="Zeile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</xdr:row>
      <xdr:rowOff>123825</xdr:rowOff>
    </xdr:from>
    <xdr:to>
      <xdr:col>3</xdr:col>
      <xdr:colOff>571500</xdr:colOff>
      <xdr:row>22</xdr:row>
      <xdr:rowOff>114300</xdr:rowOff>
    </xdr:to>
    <xdr:pic>
      <xdr:nvPicPr>
        <xdr:cNvPr id="1" name="Bild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9600"/>
          <a:ext cx="2400300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714375</xdr:colOff>
      <xdr:row>8</xdr:row>
      <xdr:rowOff>123825</xdr:rowOff>
    </xdr:from>
    <xdr:to>
      <xdr:col>7</xdr:col>
      <xdr:colOff>257175</xdr:colOff>
      <xdr:row>14</xdr:row>
      <xdr:rowOff>85725</xdr:rowOff>
    </xdr:to>
    <xdr:sp>
      <xdr:nvSpPr>
        <xdr:cNvPr id="2" name="Text 5"/>
        <xdr:cNvSpPr txBox="1">
          <a:spLocks noChangeArrowheads="1"/>
        </xdr:cNvSpPr>
      </xdr:nvSpPr>
      <xdr:spPr>
        <a:xfrm>
          <a:off x="3000375" y="1419225"/>
          <a:ext cx="2590800" cy="933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Rillenkugellager sind Radiallager, die auch zur Aufnahme von Axialkräften geeignet sind. Sie 
zeichnen sich durch ein günstiges Preis/Lei-stungsverhältnis aus.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showGridLines="0" tabSelected="1" workbookViewId="0" topLeftCell="A1">
      <selection activeCell="H5" sqref="H5"/>
    </sheetView>
  </sheetViews>
  <sheetFormatPr defaultColWidth="11.421875" defaultRowHeight="12.75"/>
  <cols>
    <col min="1" max="1" width="14.140625" style="0" customWidth="1"/>
    <col min="2" max="2" width="41.140625" style="0" customWidth="1"/>
    <col min="3" max="6" width="10.7109375" style="0" customWidth="1"/>
    <col min="7" max="16384" width="10.28125" style="0" customWidth="1"/>
  </cols>
  <sheetData>
    <row r="1" spans="1:7" ht="13.5" thickBot="1">
      <c r="A1" s="31"/>
      <c r="B1" s="31"/>
      <c r="C1" s="31"/>
      <c r="D1" s="31"/>
      <c r="E1" s="31"/>
      <c r="F1" s="31"/>
      <c r="G1" s="31"/>
    </row>
    <row r="2" spans="1:7" ht="12.75">
      <c r="A2" s="31"/>
      <c r="B2" s="68" t="s">
        <v>0</v>
      </c>
      <c r="C2" s="60" t="s">
        <v>52</v>
      </c>
      <c r="D2" s="61"/>
      <c r="E2" s="64" t="s">
        <v>1</v>
      </c>
      <c r="F2" s="65">
        <f ca="1">TODAY()</f>
        <v>37217</v>
      </c>
      <c r="G2" s="31"/>
    </row>
    <row r="3" spans="1:14" ht="13.5" thickBot="1">
      <c r="A3" s="31"/>
      <c r="B3" s="69" t="s">
        <v>2</v>
      </c>
      <c r="C3" s="62" t="s">
        <v>53</v>
      </c>
      <c r="D3" s="63"/>
      <c r="E3" s="66" t="s">
        <v>3</v>
      </c>
      <c r="F3" s="67" t="s">
        <v>4</v>
      </c>
      <c r="G3" s="31"/>
      <c r="K3" s="1"/>
      <c r="N3" s="1"/>
    </row>
    <row r="4" spans="1:7" ht="13.5" thickBot="1">
      <c r="A4" s="31"/>
      <c r="B4" s="21"/>
      <c r="C4" s="21"/>
      <c r="D4" s="21"/>
      <c r="E4" s="21"/>
      <c r="F4" s="21"/>
      <c r="G4" s="31"/>
    </row>
    <row r="5" spans="1:7" ht="12.75">
      <c r="A5" s="31"/>
      <c r="B5" s="70" t="s">
        <v>5</v>
      </c>
      <c r="C5" s="127" t="s">
        <v>6</v>
      </c>
      <c r="D5" s="71"/>
      <c r="E5" s="71"/>
      <c r="F5" s="72"/>
      <c r="G5" s="31"/>
    </row>
    <row r="6" spans="1:7" ht="12.75">
      <c r="A6" s="31"/>
      <c r="B6" s="73" t="s">
        <v>7</v>
      </c>
      <c r="C6" s="74" t="s">
        <v>8</v>
      </c>
      <c r="D6" s="75"/>
      <c r="E6" s="75"/>
      <c r="F6" s="76"/>
      <c r="G6" s="31"/>
    </row>
    <row r="7" spans="1:7" ht="12.75">
      <c r="A7" s="31"/>
      <c r="B7" s="126" t="s">
        <v>9</v>
      </c>
      <c r="C7" s="77" t="s">
        <v>10</v>
      </c>
      <c r="D7" s="78"/>
      <c r="E7" s="78"/>
      <c r="F7" s="79"/>
      <c r="G7" s="31"/>
    </row>
    <row r="8" spans="1:7" ht="12.75">
      <c r="A8" s="31"/>
      <c r="B8" s="80" t="s">
        <v>11</v>
      </c>
      <c r="C8" s="77"/>
      <c r="D8" s="78"/>
      <c r="E8" s="78"/>
      <c r="F8" s="79"/>
      <c r="G8" s="31"/>
    </row>
    <row r="9" spans="1:15" ht="12.75">
      <c r="A9" s="31"/>
      <c r="B9" s="73" t="s">
        <v>12</v>
      </c>
      <c r="C9" s="81"/>
      <c r="D9" s="82"/>
      <c r="E9" s="82"/>
      <c r="F9" s="83"/>
      <c r="G9" s="31"/>
      <c r="K9" s="2"/>
      <c r="L9" s="2"/>
      <c r="N9" s="2"/>
      <c r="O9" s="2"/>
    </row>
    <row r="10" spans="1:7" ht="13.5" thickBot="1">
      <c r="A10" s="31"/>
      <c r="B10" s="84" t="s">
        <v>13</v>
      </c>
      <c r="C10" s="85" t="s">
        <v>14</v>
      </c>
      <c r="D10" s="86"/>
      <c r="E10" s="86"/>
      <c r="F10" s="87" t="s">
        <v>14</v>
      </c>
      <c r="G10" s="31"/>
    </row>
    <row r="11" spans="1:7" ht="12.75">
      <c r="A11" s="21"/>
      <c r="B11" s="88" t="s">
        <v>14</v>
      </c>
      <c r="C11" s="123"/>
      <c r="D11" s="124"/>
      <c r="E11" s="124"/>
      <c r="F11" s="125"/>
      <c r="G11" s="21"/>
    </row>
    <row r="12" spans="1:14" ht="12.75">
      <c r="A12" s="21"/>
      <c r="B12" s="89" t="s">
        <v>15</v>
      </c>
      <c r="C12" s="122" t="s">
        <v>16</v>
      </c>
      <c r="D12" s="117"/>
      <c r="E12" s="117"/>
      <c r="F12" s="118"/>
      <c r="G12" s="21"/>
      <c r="K12" s="1"/>
      <c r="N12" s="1"/>
    </row>
    <row r="13" spans="1:14" ht="13.5" thickBot="1">
      <c r="A13" s="21"/>
      <c r="B13" s="90"/>
      <c r="C13" s="119">
        <v>60</v>
      </c>
      <c r="D13" s="120">
        <v>62</v>
      </c>
      <c r="E13" s="119">
        <v>63</v>
      </c>
      <c r="F13" s="121">
        <v>64</v>
      </c>
      <c r="G13" s="21"/>
      <c r="K13" s="1"/>
      <c r="N13" s="1"/>
    </row>
    <row r="14" spans="1:7" ht="19.5">
      <c r="A14" s="21"/>
      <c r="B14" s="6" t="s">
        <v>17</v>
      </c>
      <c r="C14" s="94">
        <v>3.2</v>
      </c>
      <c r="D14" s="95">
        <f>+C14</f>
        <v>3.2</v>
      </c>
      <c r="E14" s="96">
        <f aca="true" t="shared" si="0" ref="E14:F18">+D14</f>
        <v>3.2</v>
      </c>
      <c r="F14" s="97">
        <f t="shared" si="0"/>
        <v>3.2</v>
      </c>
      <c r="G14" s="21"/>
    </row>
    <row r="15" spans="1:7" ht="19.5">
      <c r="A15" s="21"/>
      <c r="B15" s="4" t="s">
        <v>18</v>
      </c>
      <c r="C15" s="98">
        <v>2.2</v>
      </c>
      <c r="D15" s="99">
        <f>+C15</f>
        <v>2.2</v>
      </c>
      <c r="E15" s="100">
        <f t="shared" si="0"/>
        <v>2.2</v>
      </c>
      <c r="F15" s="101">
        <f t="shared" si="0"/>
        <v>2.2</v>
      </c>
      <c r="G15" s="21"/>
    </row>
    <row r="16" spans="1:7" ht="14.25">
      <c r="A16" s="21"/>
      <c r="B16" s="4" t="s">
        <v>19</v>
      </c>
      <c r="C16" s="98">
        <v>630</v>
      </c>
      <c r="D16" s="99">
        <f>+C16</f>
        <v>630</v>
      </c>
      <c r="E16" s="100">
        <f t="shared" si="0"/>
        <v>630</v>
      </c>
      <c r="F16" s="101">
        <f t="shared" si="0"/>
        <v>630</v>
      </c>
      <c r="G16" s="21"/>
    </row>
    <row r="17" spans="1:7" ht="15.75">
      <c r="A17" s="21"/>
      <c r="B17" s="4" t="s">
        <v>20</v>
      </c>
      <c r="C17" s="98">
        <v>60</v>
      </c>
      <c r="D17" s="99">
        <f>+C17</f>
        <v>60</v>
      </c>
      <c r="E17" s="100">
        <f t="shared" si="0"/>
        <v>60</v>
      </c>
      <c r="F17" s="101">
        <f t="shared" si="0"/>
        <v>60</v>
      </c>
      <c r="G17" s="21"/>
    </row>
    <row r="18" spans="1:7" ht="13.5" thickBot="1">
      <c r="A18" s="21"/>
      <c r="B18" s="5" t="s">
        <v>21</v>
      </c>
      <c r="C18" s="109">
        <v>40</v>
      </c>
      <c r="D18" s="102">
        <f>+C18</f>
        <v>40</v>
      </c>
      <c r="E18" s="103">
        <f t="shared" si="0"/>
        <v>40</v>
      </c>
      <c r="F18" s="104">
        <f t="shared" si="0"/>
        <v>40</v>
      </c>
      <c r="G18" s="21"/>
    </row>
    <row r="19" spans="1:7" ht="12.75">
      <c r="A19" s="21"/>
      <c r="B19" s="91" t="s">
        <v>22</v>
      </c>
      <c r="C19" s="105"/>
      <c r="D19" s="105"/>
      <c r="E19" s="105"/>
      <c r="F19" s="106"/>
      <c r="G19" s="21"/>
    </row>
    <row r="20" spans="1:7" ht="12.75">
      <c r="A20" s="21"/>
      <c r="B20" s="4" t="s">
        <v>23</v>
      </c>
      <c r="C20" s="98">
        <v>17</v>
      </c>
      <c r="D20" s="107">
        <v>29</v>
      </c>
      <c r="E20" s="98">
        <v>42.5</v>
      </c>
      <c r="F20" s="108">
        <v>63</v>
      </c>
      <c r="G20" s="21"/>
    </row>
    <row r="21" spans="1:7" ht="20.25" thickBot="1">
      <c r="A21" s="21"/>
      <c r="B21" s="5" t="s">
        <v>24</v>
      </c>
      <c r="C21" s="109">
        <v>11.8</v>
      </c>
      <c r="D21" s="110">
        <v>18</v>
      </c>
      <c r="E21" s="109">
        <v>25</v>
      </c>
      <c r="F21" s="111">
        <v>36.5</v>
      </c>
      <c r="G21" s="21"/>
    </row>
    <row r="22" spans="1:7" ht="12.75">
      <c r="A22" s="21"/>
      <c r="B22" s="92" t="s">
        <v>25</v>
      </c>
      <c r="C22" s="112"/>
      <c r="D22" s="112"/>
      <c r="E22" s="112"/>
      <c r="F22" s="113"/>
      <c r="G22" s="21"/>
    </row>
    <row r="23" spans="1:15" ht="19.5" thickBot="1">
      <c r="A23" s="21"/>
      <c r="B23" s="93" t="s">
        <v>26</v>
      </c>
      <c r="C23" s="114">
        <f>C67</f>
        <v>1300</v>
      </c>
      <c r="D23" s="115">
        <f>D67</f>
        <v>5600</v>
      </c>
      <c r="E23" s="114">
        <f>E67</f>
        <v>15000</v>
      </c>
      <c r="F23" s="116">
        <f>F67</f>
        <v>41000</v>
      </c>
      <c r="G23" s="21"/>
      <c r="K23" s="2"/>
      <c r="L23" s="2"/>
      <c r="N23" s="2"/>
      <c r="O23" s="2"/>
    </row>
    <row r="24" spans="1:7" ht="12.75">
      <c r="A24" s="21"/>
      <c r="B24" s="21"/>
      <c r="C24" s="21"/>
      <c r="D24" s="21"/>
      <c r="E24" s="21"/>
      <c r="F24" s="21"/>
      <c r="G24" s="21"/>
    </row>
    <row r="25" spans="1:7" ht="12.75">
      <c r="A25" s="21"/>
      <c r="B25" s="21"/>
      <c r="C25" s="21"/>
      <c r="D25" s="21"/>
      <c r="E25" s="21"/>
      <c r="F25" s="21"/>
      <c r="G25" s="2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1"/>
      <c r="C36" s="31"/>
      <c r="D36" s="31"/>
      <c r="E36" s="31"/>
      <c r="F36" s="31"/>
      <c r="G36" s="31"/>
    </row>
    <row r="37" spans="1:7" ht="12.75">
      <c r="A37" s="31"/>
      <c r="B37" s="31"/>
      <c r="C37" s="31"/>
      <c r="D37" s="31"/>
      <c r="E37" s="31"/>
      <c r="F37" s="31"/>
      <c r="G37" s="31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46" spans="1:7" ht="12.75">
      <c r="A46" s="31"/>
      <c r="B46" s="31"/>
      <c r="C46" s="31"/>
      <c r="D46" s="31"/>
      <c r="E46" s="31"/>
      <c r="F46" s="31"/>
      <c r="G46" s="31"/>
    </row>
    <row r="47" spans="1:7" ht="12.75">
      <c r="A47" s="31"/>
      <c r="B47" s="31"/>
      <c r="C47" s="31"/>
      <c r="D47" s="31"/>
      <c r="E47" s="31"/>
      <c r="F47" s="31"/>
      <c r="G47" s="31"/>
    </row>
    <row r="48" spans="1:7" ht="12.75">
      <c r="A48" s="31"/>
      <c r="B48" s="31"/>
      <c r="C48" s="31"/>
      <c r="D48" s="31"/>
      <c r="E48" s="31"/>
      <c r="F48" s="31"/>
      <c r="G48" s="31"/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15" ht="12.75">
      <c r="A53" s="31"/>
      <c r="B53" s="31"/>
      <c r="C53" s="31"/>
      <c r="D53" s="31"/>
      <c r="E53" s="31"/>
      <c r="F53" s="31"/>
      <c r="G53" s="31"/>
      <c r="K53" s="2"/>
      <c r="L53" s="2"/>
      <c r="N53" s="2"/>
      <c r="O53" s="2"/>
    </row>
    <row r="54" spans="1:15" ht="12.75">
      <c r="A54" s="31"/>
      <c r="B54" s="22" t="s">
        <v>27</v>
      </c>
      <c r="C54" s="23">
        <v>60</v>
      </c>
      <c r="D54" s="23">
        <v>62</v>
      </c>
      <c r="E54" s="24">
        <v>63</v>
      </c>
      <c r="F54" s="25">
        <v>64</v>
      </c>
      <c r="G54" s="31"/>
      <c r="K54" s="2"/>
      <c r="L54" s="2"/>
      <c r="N54" s="2"/>
      <c r="O54" s="2"/>
    </row>
    <row r="55" spans="1:15" ht="19.5">
      <c r="A55" s="31"/>
      <c r="B55" s="28" t="s">
        <v>28</v>
      </c>
      <c r="C55" s="26">
        <f>ROUND((33.33333/C16)^(1/3),4)</f>
        <v>0.3754</v>
      </c>
      <c r="D55" s="26">
        <f>ROUND((33.33333/D16)^(1/3),4)</f>
        <v>0.3754</v>
      </c>
      <c r="E55" s="8">
        <f>ROUND((33.33333/E16)^(1/3),4)</f>
        <v>0.3754</v>
      </c>
      <c r="F55" s="9">
        <f>ROUND((33.33333/F16)^(1/3),4)</f>
        <v>0.3754</v>
      </c>
      <c r="G55" s="31"/>
      <c r="K55" s="2"/>
      <c r="L55" s="2"/>
      <c r="N55" s="2"/>
      <c r="O55" s="2"/>
    </row>
    <row r="56" spans="1:15" ht="19.5">
      <c r="A56" s="31"/>
      <c r="B56" s="28" t="s">
        <v>29</v>
      </c>
      <c r="C56" s="26">
        <f>IF(C17&gt;150,IF(C17&lt;300,1.42-0.0027*C17,0),1)</f>
        <v>1</v>
      </c>
      <c r="D56" s="26">
        <f>IF(D17&gt;150,IF(D17&lt;300,1.42-0.0027*D17,0),1)</f>
        <v>1</v>
      </c>
      <c r="E56" s="8">
        <f>IF(E17&gt;150,IF(E17&lt;300,1.42-0.0027*E17,0),1)</f>
        <v>1</v>
      </c>
      <c r="F56" s="9">
        <f>IF(F17&gt;150,IF(F17&lt;300,1.42-0.0027*F17,0),1)</f>
        <v>1</v>
      </c>
      <c r="G56" s="31"/>
      <c r="K56" s="2"/>
      <c r="L56" s="2"/>
      <c r="N56" s="2"/>
      <c r="O56" s="2"/>
    </row>
    <row r="57" spans="1:7" ht="19.5">
      <c r="A57" s="31"/>
      <c r="B57" s="28" t="s">
        <v>30</v>
      </c>
      <c r="C57" s="26">
        <f>ROUND(C15/C21,4)</f>
        <v>0.1864</v>
      </c>
      <c r="D57" s="26">
        <f>ROUND(D15/D21,4)</f>
        <v>0.1222</v>
      </c>
      <c r="E57" s="8">
        <f>ROUND(E15/E21,4)</f>
        <v>0.088</v>
      </c>
      <c r="F57" s="9">
        <f>ROUND(F15/F21,4)</f>
        <v>0.0603</v>
      </c>
      <c r="G57" s="31"/>
    </row>
    <row r="58" spans="1:7" ht="12.75">
      <c r="A58" s="31"/>
      <c r="B58" s="28" t="s">
        <v>31</v>
      </c>
      <c r="C58" s="26">
        <f>ROUND(IF(C57&gt;0.02,IF(C57&lt;0.5,0.51*C57^0.233,0.44),0.2),3)</f>
        <v>0.345</v>
      </c>
      <c r="D58" s="26">
        <f>ROUND(IF(D57&gt;0.02,IF(D57&lt;0.5,0.51*D57^0.233,0.44),0.2),3)</f>
        <v>0.313</v>
      </c>
      <c r="E58" s="8">
        <f>ROUND(IF(E57&gt;0.02,IF(E57&lt;0.5,0.51*E57^0.233,0.44),0.2),3)</f>
        <v>0.289</v>
      </c>
      <c r="F58" s="9">
        <f>ROUND(IF(F57&gt;0.02,IF(F57&lt;0.5,0.51*F57^0.233,0.44),0.2),3)</f>
        <v>0.265</v>
      </c>
      <c r="G58" s="31"/>
    </row>
    <row r="59" spans="1:7" ht="18.75">
      <c r="A59" s="31"/>
      <c r="B59" s="28" t="s">
        <v>32</v>
      </c>
      <c r="C59" s="26">
        <f>ROUND(C15/C14,4)</f>
        <v>0.6875</v>
      </c>
      <c r="D59" s="26">
        <f>ROUND(D15/D14,4)</f>
        <v>0.6875</v>
      </c>
      <c r="E59" s="8">
        <f>ROUND(E15/E14,4)</f>
        <v>0.6875</v>
      </c>
      <c r="F59" s="9">
        <f>ROUND(F15/F14,4)</f>
        <v>0.6875</v>
      </c>
      <c r="G59" s="31"/>
    </row>
    <row r="60" spans="1:7" ht="12.75">
      <c r="A60" s="31"/>
      <c r="B60" s="28" t="s">
        <v>33</v>
      </c>
      <c r="C60" s="26">
        <f>IF(C59&gt;C58,ROUND(0.866*C57^(-0.229),2),0)</f>
        <v>1.27</v>
      </c>
      <c r="D60" s="26">
        <f>IF(D59&gt;D58,ROUND(0.866*D57^(-0.229),2),0)</f>
        <v>1.4</v>
      </c>
      <c r="E60" s="8">
        <f>IF(E59&gt;E58,ROUND(0.866*E57^(-0.229),2),0)</f>
        <v>1.51</v>
      </c>
      <c r="F60" s="9">
        <f>IF(F59&gt;F58,ROUND(0.866*F57^(-0.229),2),0)</f>
        <v>1.65</v>
      </c>
      <c r="G60" s="31"/>
    </row>
    <row r="61" spans="1:7" ht="12.75">
      <c r="A61" s="31"/>
      <c r="B61" s="28" t="s">
        <v>34</v>
      </c>
      <c r="C61" s="26">
        <f>IF(C59&gt;C58,0.56,1)</f>
        <v>0.56</v>
      </c>
      <c r="D61" s="26">
        <f>IF(D59&gt;D58,0.56,1)</f>
        <v>0.56</v>
      </c>
      <c r="E61" s="8">
        <f>IF(E59&gt;E58,0.56,1)</f>
        <v>0.56</v>
      </c>
      <c r="F61" s="9">
        <f>IF(F59&gt;F58,0.56,1)</f>
        <v>0.56</v>
      </c>
      <c r="G61" s="31"/>
    </row>
    <row r="62" spans="1:7" ht="12.75">
      <c r="A62" s="31"/>
      <c r="B62" s="30" t="s">
        <v>35</v>
      </c>
      <c r="C62" s="10">
        <f>ROUND(C61*C14+C60*C15,4)</f>
        <v>4.586</v>
      </c>
      <c r="D62" s="10">
        <f>ROUND(D61*D14+D60*D15,4)</f>
        <v>4.872</v>
      </c>
      <c r="E62" s="11">
        <f>ROUND(E61*E14+E60*E15,4)</f>
        <v>5.114</v>
      </c>
      <c r="F62" s="12">
        <f>ROUND(F61*F14+F60*F15,4)</f>
        <v>5.422</v>
      </c>
      <c r="G62" s="31"/>
    </row>
    <row r="63" spans="1:7" ht="18.75">
      <c r="A63" s="31"/>
      <c r="B63" s="28" t="s">
        <v>36</v>
      </c>
      <c r="C63" s="13">
        <f>ROUND((C20/C62*C55*C56)^3*500,0)</f>
        <v>1347</v>
      </c>
      <c r="D63" s="13">
        <f>ROUND((D20/D62*D55*D56)^3*500,0)</f>
        <v>5579</v>
      </c>
      <c r="E63" s="14">
        <f>ROUND((E20/E62*E55*E56)^3*500,0)</f>
        <v>15182</v>
      </c>
      <c r="F63" s="29">
        <f>ROUND((F20/F62*F55*F56)^3*500,0)</f>
        <v>41495</v>
      </c>
      <c r="G63" s="31"/>
    </row>
    <row r="64" spans="1:15" ht="18.75">
      <c r="A64" s="31"/>
      <c r="B64" s="28" t="s">
        <v>37</v>
      </c>
      <c r="C64" s="13">
        <f>ROUND(C63,-1)</f>
        <v>1350</v>
      </c>
      <c r="D64" s="13">
        <f>ROUND(D63,-1)</f>
        <v>5580</v>
      </c>
      <c r="E64" s="14">
        <f>ROUND(E63,-1)</f>
        <v>15180</v>
      </c>
      <c r="F64" s="29">
        <f>ROUND(F63,-1)</f>
        <v>41500</v>
      </c>
      <c r="G64" s="31"/>
      <c r="K64" s="2"/>
      <c r="L64" s="2"/>
      <c r="N64" s="2"/>
      <c r="O64" s="2"/>
    </row>
    <row r="65" spans="1:15" ht="18.75">
      <c r="A65" s="31"/>
      <c r="B65" s="28" t="s">
        <v>38</v>
      </c>
      <c r="C65" s="13">
        <f>ROUND(C63,-2)</f>
        <v>1300</v>
      </c>
      <c r="D65" s="13">
        <f>ROUND(D63,-2)</f>
        <v>5600</v>
      </c>
      <c r="E65" s="14">
        <f>ROUND(E63,-2)</f>
        <v>15200</v>
      </c>
      <c r="F65" s="29">
        <f>ROUND(F63,-2)</f>
        <v>41500</v>
      </c>
      <c r="G65" s="31"/>
      <c r="K65" s="2"/>
      <c r="L65" s="2"/>
      <c r="N65" s="2"/>
      <c r="O65" s="2"/>
    </row>
    <row r="66" spans="1:15" ht="18.75">
      <c r="A66" s="31"/>
      <c r="B66" s="15" t="s">
        <v>39</v>
      </c>
      <c r="C66" s="16">
        <f>ROUND(C63,-3)</f>
        <v>1000</v>
      </c>
      <c r="D66" s="16">
        <f>ROUND(D63,-3)</f>
        <v>6000</v>
      </c>
      <c r="E66" s="17">
        <f>ROUND(E63,-3)</f>
        <v>15000</v>
      </c>
      <c r="F66" s="18">
        <f>ROUND(F63,-3)</f>
        <v>41000</v>
      </c>
      <c r="G66" s="31"/>
      <c r="K66" s="2"/>
      <c r="L66" s="2"/>
      <c r="N66" s="2"/>
      <c r="O66" s="2"/>
    </row>
    <row r="67" spans="1:15" ht="18.75">
      <c r="A67" s="31"/>
      <c r="B67" s="30" t="s">
        <v>40</v>
      </c>
      <c r="C67" s="19">
        <f>IF(C63&lt;100,C63,IF(C63&lt;1000,C64,IF(C63&lt;10000,C65,IF(C63&lt;100000,C66,C66))))</f>
        <v>1300</v>
      </c>
      <c r="D67" s="19">
        <f>IF(D63&lt;100,D63,IF(D63&lt;1000,D64,IF(D63&lt;10000,D65,IF(D63&lt;100000,D66,D66))))</f>
        <v>5600</v>
      </c>
      <c r="E67" s="20">
        <f>IF(E63&lt;100,E63,IF(E63&lt;1000,E64,IF(E63&lt;10000,E65,IF(E63&lt;100000,E66,E66))))</f>
        <v>15000</v>
      </c>
      <c r="F67" s="27">
        <f>IF(F63&lt;100,F63,IF(F63&lt;1000,F64,IF(F63&lt;10000,F65,IF(F63&lt;100000,F66,F66))))</f>
        <v>41000</v>
      </c>
      <c r="G67" s="31"/>
      <c r="K67" s="2"/>
      <c r="L67" s="2"/>
      <c r="N67" s="2"/>
      <c r="O67" s="2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15" ht="12.75">
      <c r="A70" s="31"/>
      <c r="B70" s="31"/>
      <c r="C70" s="7"/>
      <c r="D70" s="7"/>
      <c r="E70" s="31"/>
      <c r="F70" s="7"/>
      <c r="G70" s="31"/>
      <c r="K70" s="2"/>
      <c r="L70" s="2"/>
      <c r="N70" s="2"/>
      <c r="O70" s="2"/>
    </row>
    <row r="71" spans="1:15" ht="12.75">
      <c r="A71" s="31"/>
      <c r="B71" s="31"/>
      <c r="C71" s="7"/>
      <c r="D71" s="7"/>
      <c r="E71" s="31"/>
      <c r="F71" s="7"/>
      <c r="G71" s="31"/>
      <c r="K71" s="2"/>
      <c r="L71" s="2"/>
      <c r="N71" s="2"/>
      <c r="O71" s="2"/>
    </row>
    <row r="72" spans="1:15" ht="12.75">
      <c r="A72" s="31"/>
      <c r="B72" s="31"/>
      <c r="C72" s="7"/>
      <c r="D72" s="7"/>
      <c r="E72" s="31"/>
      <c r="F72" s="7"/>
      <c r="G72" s="31"/>
      <c r="K72" s="2"/>
      <c r="L72" s="2"/>
      <c r="N72" s="2"/>
      <c r="O72" s="2"/>
    </row>
    <row r="73" spans="1:15" ht="12.75">
      <c r="A73" s="31"/>
      <c r="B73" s="31"/>
      <c r="C73" s="7"/>
      <c r="D73" s="7"/>
      <c r="E73" s="31"/>
      <c r="F73" s="7"/>
      <c r="G73" s="31"/>
      <c r="K73" s="2"/>
      <c r="L73" s="2"/>
      <c r="N73" s="2"/>
      <c r="O73" s="2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80" spans="3:6" ht="12.75">
      <c r="C80" s="2"/>
      <c r="D80" s="2"/>
      <c r="F80" s="2"/>
    </row>
    <row r="81" spans="3:6" ht="12.75">
      <c r="C81" s="2"/>
      <c r="D81" s="2"/>
      <c r="F81" s="2"/>
    </row>
    <row r="82" spans="3:6" ht="12.75">
      <c r="C82" s="2"/>
      <c r="D82" s="2"/>
      <c r="F82" s="2"/>
    </row>
    <row r="83" spans="3:6" ht="12.75">
      <c r="C83" s="2"/>
      <c r="D83" s="2"/>
      <c r="F83" s="2"/>
    </row>
    <row r="84" spans="3:6" ht="12.75">
      <c r="C84" s="2"/>
      <c r="D84" s="2"/>
      <c r="F84" s="2"/>
    </row>
    <row r="85" spans="3:6" ht="12.75">
      <c r="C85" s="2"/>
      <c r="D85" s="2"/>
      <c r="F85" s="2"/>
    </row>
    <row r="86" spans="3:6" ht="12.75">
      <c r="C86" s="2"/>
      <c r="D86" s="2"/>
      <c r="F86" s="2"/>
    </row>
    <row r="87" spans="3:6" ht="12.75">
      <c r="C87" s="2"/>
      <c r="D87" s="2"/>
      <c r="F87" s="2"/>
    </row>
    <row r="88" spans="3:6" ht="12.75">
      <c r="C88" s="2"/>
      <c r="D88" s="2"/>
      <c r="F88" s="2"/>
    </row>
    <row r="100" spans="3:6" ht="12.75">
      <c r="C100" s="3"/>
      <c r="D100" s="3"/>
      <c r="F100" s="3"/>
    </row>
    <row r="101" spans="3:6" ht="12.75">
      <c r="C101" s="3"/>
      <c r="D101" s="3"/>
      <c r="F101" s="3"/>
    </row>
    <row r="102" spans="3:6" ht="12.75">
      <c r="C102" s="3"/>
      <c r="D102" s="3"/>
      <c r="F102" s="3"/>
    </row>
    <row r="103" spans="3:6" ht="12.75">
      <c r="C103" s="3"/>
      <c r="D103" s="3"/>
      <c r="F103" s="3"/>
    </row>
    <row r="104" spans="3:6" ht="12.75">
      <c r="C104" s="3"/>
      <c r="D104" s="3"/>
      <c r="F104" s="3"/>
    </row>
    <row r="105" spans="3:19" ht="12.75">
      <c r="C105" s="3"/>
      <c r="D105" s="3"/>
      <c r="F105" s="3"/>
      <c r="R105" t="s">
        <v>41</v>
      </c>
      <c r="S105" t="s">
        <v>42</v>
      </c>
    </row>
    <row r="106" spans="3:19" ht="12.75">
      <c r="C106" s="3"/>
      <c r="D106" s="3"/>
      <c r="F106" s="3"/>
      <c r="S106" t="s">
        <v>43</v>
      </c>
    </row>
    <row r="107" spans="3:19" ht="12.75">
      <c r="C107" s="3"/>
      <c r="D107" s="3"/>
      <c r="F107" s="3"/>
      <c r="S107" t="s">
        <v>43</v>
      </c>
    </row>
    <row r="108" spans="3:19" ht="12.75">
      <c r="C108" s="3"/>
      <c r="D108" s="3"/>
      <c r="F108" s="3"/>
      <c r="S108" t="s">
        <v>43</v>
      </c>
    </row>
    <row r="109" spans="3:19" ht="12.75">
      <c r="C109" s="3"/>
      <c r="D109" s="3"/>
      <c r="F109" s="3"/>
      <c r="S109" t="s">
        <v>43</v>
      </c>
    </row>
    <row r="110" spans="3:19" ht="12.75">
      <c r="C110" s="3"/>
      <c r="D110" s="3"/>
      <c r="F110" s="3"/>
      <c r="R110" t="s">
        <v>41</v>
      </c>
      <c r="S110" t="s">
        <v>44</v>
      </c>
    </row>
    <row r="111" spans="3:6" ht="12.75">
      <c r="C111" s="3"/>
      <c r="D111" s="3"/>
      <c r="F111" s="3"/>
    </row>
    <row r="112" spans="3:6" ht="12.75">
      <c r="C112" s="3"/>
      <c r="D112" s="3"/>
      <c r="F112" s="3"/>
    </row>
    <row r="113" spans="3:6" ht="12.75">
      <c r="C113" s="3"/>
      <c r="D113" s="3"/>
      <c r="F113" s="3"/>
    </row>
    <row r="114" spans="3:6" ht="12.75">
      <c r="C114" s="3"/>
      <c r="D114" s="3"/>
      <c r="F114" s="3"/>
    </row>
    <row r="115" spans="3:6" ht="12.75">
      <c r="C115" s="3"/>
      <c r="D115" s="3"/>
      <c r="F115" s="3"/>
    </row>
    <row r="116" spans="3:6" ht="12.75">
      <c r="C116" s="3"/>
      <c r="D116" s="3"/>
      <c r="F116" s="3"/>
    </row>
  </sheetData>
  <sheetProtection sheet="1" objects="1" scenarios="1"/>
  <printOptions/>
  <pageMargins left="0.75" right="0.75" top="1" bottom="1" header="0.511811023" footer="0.511811023"/>
  <pageSetup orientation="portrait" r:id="rId2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22" sqref="C22"/>
    </sheetView>
  </sheetViews>
  <sheetFormatPr defaultColWidth="11.421875" defaultRowHeight="12.75"/>
  <sheetData/>
  <sheetProtection sheet="1" objects="1" scenarios="1"/>
  <printOptions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3"/>
  <sheetViews>
    <sheetView showGridLines="0" workbookViewId="0" topLeftCell="A1">
      <selection activeCell="F4" sqref="F4"/>
    </sheetView>
  </sheetViews>
  <sheetFormatPr defaultColWidth="11.421875" defaultRowHeight="12.75"/>
  <cols>
    <col min="1" max="1" width="14.8515625" style="0" customWidth="1"/>
    <col min="2" max="2" width="12.57421875" style="0" customWidth="1"/>
    <col min="3" max="10" width="6.7109375" style="0" customWidth="1"/>
  </cols>
  <sheetData>
    <row r="3" ht="12.75">
      <c r="A3" s="32"/>
    </row>
    <row r="4" ht="12.75">
      <c r="A4" s="32"/>
    </row>
    <row r="5" ht="13.5" thickBot="1">
      <c r="A5" s="32"/>
    </row>
    <row r="6" spans="1:10" ht="12.75">
      <c r="A6" s="32"/>
      <c r="B6" s="41"/>
      <c r="C6" s="42" t="s">
        <v>16</v>
      </c>
      <c r="D6" s="43"/>
      <c r="E6" s="43"/>
      <c r="F6" s="43"/>
      <c r="G6" s="43"/>
      <c r="H6" s="43"/>
      <c r="I6" s="43"/>
      <c r="J6" s="44"/>
    </row>
    <row r="7" spans="1:10" ht="12.75">
      <c r="A7" s="32"/>
      <c r="B7" s="45" t="s">
        <v>45</v>
      </c>
      <c r="C7" s="46">
        <v>60</v>
      </c>
      <c r="D7" s="47"/>
      <c r="E7" s="48">
        <v>62</v>
      </c>
      <c r="F7" s="48"/>
      <c r="G7" s="47">
        <v>63</v>
      </c>
      <c r="H7" s="47"/>
      <c r="I7" s="46">
        <v>64</v>
      </c>
      <c r="J7" s="49"/>
    </row>
    <row r="8" spans="1:10" ht="16.5">
      <c r="A8" s="32"/>
      <c r="B8" s="45" t="s">
        <v>46</v>
      </c>
      <c r="C8" s="50" t="s">
        <v>47</v>
      </c>
      <c r="D8" s="51" t="s">
        <v>48</v>
      </c>
      <c r="E8" s="51" t="s">
        <v>47</v>
      </c>
      <c r="F8" s="51" t="s">
        <v>48</v>
      </c>
      <c r="G8" s="51" t="s">
        <v>47</v>
      </c>
      <c r="H8" s="52" t="s">
        <v>48</v>
      </c>
      <c r="I8" s="50" t="s">
        <v>47</v>
      </c>
      <c r="J8" s="53" t="s">
        <v>48</v>
      </c>
    </row>
    <row r="9" spans="1:10" ht="13.5" thickBot="1">
      <c r="A9" s="32"/>
      <c r="B9" s="54" t="s">
        <v>49</v>
      </c>
      <c r="C9" s="55" t="s">
        <v>50</v>
      </c>
      <c r="D9" s="56" t="s">
        <v>50</v>
      </c>
      <c r="E9" s="56" t="s">
        <v>50</v>
      </c>
      <c r="F9" s="56" t="s">
        <v>50</v>
      </c>
      <c r="G9" s="56" t="s">
        <v>50</v>
      </c>
      <c r="H9" s="57" t="s">
        <v>50</v>
      </c>
      <c r="I9" s="55" t="s">
        <v>50</v>
      </c>
      <c r="J9" s="58" t="s">
        <v>50</v>
      </c>
    </row>
    <row r="10" spans="1:10" ht="12.75">
      <c r="A10" s="32"/>
      <c r="B10" s="45">
        <v>10</v>
      </c>
      <c r="C10" s="35">
        <v>4.55</v>
      </c>
      <c r="D10" s="37">
        <v>1.96</v>
      </c>
      <c r="E10" s="37">
        <v>6</v>
      </c>
      <c r="F10" s="37">
        <v>2.6</v>
      </c>
      <c r="G10" s="37">
        <v>8.15</v>
      </c>
      <c r="H10" s="33">
        <v>3.45</v>
      </c>
      <c r="I10" s="35" t="s">
        <v>51</v>
      </c>
      <c r="J10" s="39" t="s">
        <v>51</v>
      </c>
    </row>
    <row r="11" spans="1:10" ht="12.75">
      <c r="A11" s="32"/>
      <c r="B11" s="45">
        <v>12</v>
      </c>
      <c r="C11" s="35">
        <v>5.1</v>
      </c>
      <c r="D11" s="37">
        <v>2.36</v>
      </c>
      <c r="E11" s="37">
        <v>6.95</v>
      </c>
      <c r="F11" s="37">
        <v>3.1</v>
      </c>
      <c r="G11" s="37">
        <v>9.65</v>
      </c>
      <c r="H11" s="33">
        <v>4.15</v>
      </c>
      <c r="I11" s="35" t="s">
        <v>51</v>
      </c>
      <c r="J11" s="39" t="s">
        <v>51</v>
      </c>
    </row>
    <row r="12" spans="1:10" ht="12.75">
      <c r="A12" s="32"/>
      <c r="B12" s="45">
        <v>15</v>
      </c>
      <c r="C12" s="35">
        <v>5.6</v>
      </c>
      <c r="D12" s="37">
        <v>2.85</v>
      </c>
      <c r="E12" s="37">
        <v>7.8</v>
      </c>
      <c r="F12" s="37">
        <v>3.75</v>
      </c>
      <c r="G12" s="37">
        <v>11.4</v>
      </c>
      <c r="H12" s="33">
        <v>5.4</v>
      </c>
      <c r="I12" s="35" t="s">
        <v>51</v>
      </c>
      <c r="J12" s="39" t="s">
        <v>51</v>
      </c>
    </row>
    <row r="13" spans="1:10" ht="12.75">
      <c r="A13" s="32"/>
      <c r="B13" s="45">
        <v>17</v>
      </c>
      <c r="C13" s="35">
        <v>6</v>
      </c>
      <c r="D13" s="37">
        <v>3.25</v>
      </c>
      <c r="E13" s="37">
        <v>9.5</v>
      </c>
      <c r="F13" s="37">
        <v>4.75</v>
      </c>
      <c r="G13" s="37">
        <v>13.4</v>
      </c>
      <c r="H13" s="33">
        <v>6.55</v>
      </c>
      <c r="I13" s="35">
        <v>23.6</v>
      </c>
      <c r="J13" s="39">
        <v>11</v>
      </c>
    </row>
    <row r="14" spans="1:10" ht="12.75">
      <c r="A14" s="32"/>
      <c r="B14" s="45">
        <v>20</v>
      </c>
      <c r="C14" s="35">
        <v>9.3</v>
      </c>
      <c r="D14" s="37">
        <v>5</v>
      </c>
      <c r="E14" s="37">
        <v>12.7</v>
      </c>
      <c r="F14" s="37">
        <v>6.55</v>
      </c>
      <c r="G14" s="37">
        <v>17.3</v>
      </c>
      <c r="H14" s="33">
        <v>8.5</v>
      </c>
      <c r="I14" s="35">
        <v>30.5</v>
      </c>
      <c r="J14" s="39">
        <v>15</v>
      </c>
    </row>
    <row r="15" spans="1:10" ht="12.75">
      <c r="A15" s="32"/>
      <c r="B15" s="45">
        <v>25</v>
      </c>
      <c r="C15" s="35">
        <v>10</v>
      </c>
      <c r="D15" s="37">
        <v>5.85</v>
      </c>
      <c r="E15" s="37">
        <v>14.3</v>
      </c>
      <c r="F15" s="37">
        <v>8</v>
      </c>
      <c r="G15" s="37">
        <v>22.4</v>
      </c>
      <c r="H15" s="33">
        <v>11.4</v>
      </c>
      <c r="I15" s="35">
        <v>36</v>
      </c>
      <c r="J15" s="39">
        <v>19.3</v>
      </c>
    </row>
    <row r="16" spans="1:10" ht="12.75">
      <c r="A16" s="32"/>
      <c r="B16" s="45">
        <v>30</v>
      </c>
      <c r="C16" s="35">
        <v>12.7</v>
      </c>
      <c r="D16" s="37">
        <v>8</v>
      </c>
      <c r="E16" s="37">
        <v>19.3</v>
      </c>
      <c r="F16" s="37">
        <v>11.2</v>
      </c>
      <c r="G16" s="37">
        <v>29</v>
      </c>
      <c r="H16" s="33">
        <v>16.3</v>
      </c>
      <c r="I16" s="35">
        <v>42.5</v>
      </c>
      <c r="J16" s="39">
        <v>23.3</v>
      </c>
    </row>
    <row r="17" spans="1:10" ht="12.75">
      <c r="A17" s="32"/>
      <c r="B17" s="45">
        <v>35</v>
      </c>
      <c r="C17" s="35">
        <v>16.3</v>
      </c>
      <c r="D17" s="37">
        <v>10.4</v>
      </c>
      <c r="E17" s="37">
        <v>25.5</v>
      </c>
      <c r="F17" s="37">
        <v>15.3</v>
      </c>
      <c r="G17" s="37">
        <v>33.5</v>
      </c>
      <c r="H17" s="33">
        <v>19</v>
      </c>
      <c r="I17" s="35">
        <v>55</v>
      </c>
      <c r="J17" s="39">
        <v>31</v>
      </c>
    </row>
    <row r="18" spans="1:10" ht="12.75">
      <c r="A18" s="32"/>
      <c r="B18" s="45">
        <v>40</v>
      </c>
      <c r="C18" s="35">
        <v>17</v>
      </c>
      <c r="D18" s="37">
        <v>11.8</v>
      </c>
      <c r="E18" s="37">
        <v>29</v>
      </c>
      <c r="F18" s="37">
        <v>18</v>
      </c>
      <c r="G18" s="37">
        <v>42.5</v>
      </c>
      <c r="H18" s="33">
        <v>25</v>
      </c>
      <c r="I18" s="35">
        <v>63</v>
      </c>
      <c r="J18" s="39">
        <v>36.5</v>
      </c>
    </row>
    <row r="19" spans="1:10" ht="12.75">
      <c r="A19" s="32"/>
      <c r="B19" s="45">
        <v>45</v>
      </c>
      <c r="C19" s="35">
        <v>20</v>
      </c>
      <c r="D19" s="37">
        <v>14.3</v>
      </c>
      <c r="E19" s="37">
        <v>32.5</v>
      </c>
      <c r="F19" s="37">
        <v>20.4</v>
      </c>
      <c r="G19" s="37">
        <v>53</v>
      </c>
      <c r="H19" s="33">
        <v>32</v>
      </c>
      <c r="I19" s="35">
        <v>76.5</v>
      </c>
      <c r="J19" s="39">
        <v>45</v>
      </c>
    </row>
    <row r="20" spans="1:10" ht="12.75">
      <c r="A20" s="32"/>
      <c r="B20" s="45">
        <v>50</v>
      </c>
      <c r="C20" s="35">
        <v>20.8</v>
      </c>
      <c r="D20" s="37">
        <v>15.6</v>
      </c>
      <c r="E20" s="37">
        <v>36.5</v>
      </c>
      <c r="F20" s="37">
        <v>24</v>
      </c>
      <c r="G20" s="37">
        <v>62</v>
      </c>
      <c r="H20" s="33">
        <v>38</v>
      </c>
      <c r="I20" s="35">
        <v>86.5</v>
      </c>
      <c r="J20" s="39">
        <v>52</v>
      </c>
    </row>
    <row r="21" spans="1:10" ht="12.75">
      <c r="A21" s="32"/>
      <c r="B21" s="45">
        <v>55</v>
      </c>
      <c r="C21" s="35">
        <v>28.5</v>
      </c>
      <c r="D21" s="37">
        <v>21.2</v>
      </c>
      <c r="E21" s="37">
        <v>43</v>
      </c>
      <c r="F21" s="37">
        <v>29</v>
      </c>
      <c r="G21" s="37">
        <v>76.5</v>
      </c>
      <c r="H21" s="33">
        <v>47.5</v>
      </c>
      <c r="I21" s="35">
        <v>100</v>
      </c>
      <c r="J21" s="39">
        <v>62</v>
      </c>
    </row>
    <row r="22" spans="1:10" ht="12.75">
      <c r="A22" s="32"/>
      <c r="B22" s="45">
        <v>60</v>
      </c>
      <c r="C22" s="35">
        <v>29</v>
      </c>
      <c r="D22" s="37">
        <v>23.2</v>
      </c>
      <c r="E22" s="37">
        <v>52</v>
      </c>
      <c r="F22" s="37">
        <v>36</v>
      </c>
      <c r="G22" s="37">
        <v>81.5</v>
      </c>
      <c r="H22" s="33">
        <v>52</v>
      </c>
      <c r="I22" s="35">
        <v>110</v>
      </c>
      <c r="J22" s="39">
        <v>69.5</v>
      </c>
    </row>
    <row r="23" spans="1:10" ht="12.75">
      <c r="A23" s="32"/>
      <c r="B23" s="45">
        <v>65</v>
      </c>
      <c r="C23" s="35">
        <v>30.5</v>
      </c>
      <c r="D23" s="37">
        <v>25</v>
      </c>
      <c r="E23" s="37">
        <v>60</v>
      </c>
      <c r="F23" s="37">
        <v>41.5</v>
      </c>
      <c r="G23" s="37">
        <v>93</v>
      </c>
      <c r="H23" s="33">
        <v>60</v>
      </c>
      <c r="I23" s="35">
        <v>118</v>
      </c>
      <c r="J23" s="39">
        <v>78</v>
      </c>
    </row>
    <row r="24" spans="1:10" ht="12.75">
      <c r="A24" s="32"/>
      <c r="B24" s="45">
        <v>70</v>
      </c>
      <c r="C24" s="35">
        <v>39</v>
      </c>
      <c r="D24" s="37">
        <v>31.5</v>
      </c>
      <c r="E24" s="37">
        <v>62</v>
      </c>
      <c r="F24" s="37">
        <v>44</v>
      </c>
      <c r="G24" s="37">
        <v>104</v>
      </c>
      <c r="H24" s="33">
        <v>68</v>
      </c>
      <c r="I24" s="35">
        <v>143</v>
      </c>
      <c r="J24" s="39">
        <v>104</v>
      </c>
    </row>
    <row r="25" spans="1:10" ht="12.75">
      <c r="A25" s="32"/>
      <c r="B25" s="45">
        <v>75</v>
      </c>
      <c r="C25" s="35">
        <v>40</v>
      </c>
      <c r="D25" s="37">
        <v>34</v>
      </c>
      <c r="E25" s="37">
        <v>65.5</v>
      </c>
      <c r="F25" s="37">
        <v>49</v>
      </c>
      <c r="G25" s="37">
        <v>114</v>
      </c>
      <c r="H25" s="33">
        <v>76.5</v>
      </c>
      <c r="I25" s="35">
        <v>153</v>
      </c>
      <c r="J25" s="39">
        <v>114</v>
      </c>
    </row>
    <row r="26" spans="1:10" ht="12.75">
      <c r="A26" s="32"/>
      <c r="B26" s="45">
        <v>80</v>
      </c>
      <c r="C26" s="35">
        <v>47.5</v>
      </c>
      <c r="D26" s="37">
        <v>40</v>
      </c>
      <c r="E26" s="37">
        <v>72</v>
      </c>
      <c r="F26" s="37">
        <v>53</v>
      </c>
      <c r="G26" s="37">
        <v>122</v>
      </c>
      <c r="H26" s="33">
        <v>86.5</v>
      </c>
      <c r="I26" s="35">
        <v>163</v>
      </c>
      <c r="J26" s="39">
        <v>125</v>
      </c>
    </row>
    <row r="27" spans="1:10" ht="12.75">
      <c r="A27" s="32"/>
      <c r="B27" s="45">
        <v>85</v>
      </c>
      <c r="C27" s="35">
        <v>50</v>
      </c>
      <c r="D27" s="37">
        <v>43</v>
      </c>
      <c r="E27" s="37">
        <v>83</v>
      </c>
      <c r="F27" s="37">
        <v>64</v>
      </c>
      <c r="G27" s="37">
        <v>125</v>
      </c>
      <c r="H27" s="33">
        <v>88</v>
      </c>
      <c r="I27" s="35">
        <v>173</v>
      </c>
      <c r="J27" s="39">
        <v>137</v>
      </c>
    </row>
    <row r="28" spans="1:10" ht="12.75">
      <c r="A28" s="32"/>
      <c r="B28" s="45">
        <v>90</v>
      </c>
      <c r="C28" s="35">
        <v>58.5</v>
      </c>
      <c r="D28" s="37">
        <v>50</v>
      </c>
      <c r="E28" s="37">
        <v>96.5</v>
      </c>
      <c r="F28" s="37">
        <v>72</v>
      </c>
      <c r="G28" s="37">
        <v>134</v>
      </c>
      <c r="H28" s="33">
        <v>102</v>
      </c>
      <c r="I28" s="35">
        <v>196</v>
      </c>
      <c r="J28" s="39">
        <v>163</v>
      </c>
    </row>
    <row r="29" spans="1:10" ht="12.75">
      <c r="A29" s="32"/>
      <c r="B29" s="45">
        <v>95</v>
      </c>
      <c r="C29" s="35">
        <v>60</v>
      </c>
      <c r="D29" s="37">
        <v>54</v>
      </c>
      <c r="E29" s="37">
        <v>108</v>
      </c>
      <c r="F29" s="37">
        <v>81.5</v>
      </c>
      <c r="G29" s="37">
        <v>143</v>
      </c>
      <c r="H29" s="33">
        <v>112</v>
      </c>
      <c r="I29" s="35" t="s">
        <v>51</v>
      </c>
      <c r="J29" s="39" t="s">
        <v>51</v>
      </c>
    </row>
    <row r="30" spans="1:10" ht="12.75">
      <c r="A30" s="32"/>
      <c r="B30" s="45">
        <v>100</v>
      </c>
      <c r="C30" s="35">
        <v>60</v>
      </c>
      <c r="D30" s="37">
        <v>54</v>
      </c>
      <c r="E30" s="37">
        <v>122</v>
      </c>
      <c r="F30" s="37">
        <v>93</v>
      </c>
      <c r="G30" s="37">
        <v>163</v>
      </c>
      <c r="H30" s="33">
        <v>134</v>
      </c>
      <c r="I30" s="35" t="s">
        <v>51</v>
      </c>
      <c r="J30" s="39" t="s">
        <v>51</v>
      </c>
    </row>
    <row r="31" spans="2:10" ht="12.75">
      <c r="B31" s="45">
        <v>105</v>
      </c>
      <c r="C31" s="35">
        <v>71</v>
      </c>
      <c r="D31" s="37">
        <v>64</v>
      </c>
      <c r="E31" s="37">
        <v>132</v>
      </c>
      <c r="F31" s="37">
        <v>104</v>
      </c>
      <c r="G31" s="37">
        <v>173</v>
      </c>
      <c r="H31" s="33">
        <v>146</v>
      </c>
      <c r="I31" s="35" t="s">
        <v>51</v>
      </c>
      <c r="J31" s="39" t="s">
        <v>51</v>
      </c>
    </row>
    <row r="32" spans="2:10" ht="12.75">
      <c r="B32" s="45">
        <v>110</v>
      </c>
      <c r="C32" s="35">
        <v>80</v>
      </c>
      <c r="D32" s="37">
        <v>71</v>
      </c>
      <c r="E32" s="37">
        <v>143</v>
      </c>
      <c r="F32" s="37">
        <v>116</v>
      </c>
      <c r="G32" s="37">
        <v>190</v>
      </c>
      <c r="H32" s="33">
        <v>166</v>
      </c>
      <c r="I32" s="35" t="s">
        <v>51</v>
      </c>
      <c r="J32" s="39" t="s">
        <v>51</v>
      </c>
    </row>
    <row r="33" spans="2:10" ht="13.5" thickBot="1">
      <c r="B33" s="59">
        <v>120</v>
      </c>
      <c r="C33" s="36">
        <v>83</v>
      </c>
      <c r="D33" s="38">
        <v>78</v>
      </c>
      <c r="E33" s="38">
        <v>146</v>
      </c>
      <c r="F33" s="38">
        <v>122</v>
      </c>
      <c r="G33" s="38">
        <v>212</v>
      </c>
      <c r="H33" s="34">
        <v>190</v>
      </c>
      <c r="I33" s="36" t="s">
        <v>51</v>
      </c>
      <c r="J33" s="40" t="s">
        <v>51</v>
      </c>
    </row>
  </sheetData>
  <sheetProtection sheet="1" objects="1" scenarios="1"/>
  <printOptions/>
  <pageMargins left="0.75" right="0.75" top="1" bottom="1" header="0.511811023" footer="0.511811023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2001-11-21T23:51:34Z</dcterms:created>
  <dcterms:modified xsi:type="dcterms:W3CDTF">2001-11-21T23:59:51Z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